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25" yWindow="780" windowWidth="20745" windowHeight="9915" tabRatio="500"/>
  </bookViews>
  <sheets>
    <sheet name="S.22-Match" sheetId="5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5"/>
  <c r="E15"/>
  <c r="E14"/>
  <c r="C10"/>
  <c r="C11"/>
  <c r="C12"/>
  <c r="C13"/>
  <c r="F13"/>
  <c r="E13"/>
  <c r="D13"/>
  <c r="F12"/>
  <c r="E12"/>
  <c r="D12"/>
  <c r="F11"/>
  <c r="E11"/>
  <c r="D11"/>
  <c r="F10"/>
  <c r="E10"/>
  <c r="D10"/>
  <c r="F9"/>
  <c r="E9"/>
  <c r="D9"/>
</calcChain>
</file>

<file path=xl/sharedStrings.xml><?xml version="1.0" encoding="utf-8"?>
<sst xmlns="http://schemas.openxmlformats.org/spreadsheetml/2006/main" count="17" uniqueCount="14">
  <si>
    <t>% Expended</t>
  </si>
  <si>
    <t>Grant No:  SC-XXXXX-YY-ZZ</t>
  </si>
  <si>
    <t>Federal Funds Available</t>
  </si>
  <si>
    <t>Required Match</t>
  </si>
  <si>
    <t>Administrative Limit</t>
  </si>
  <si>
    <t>Period Ending</t>
  </si>
  <si>
    <t>Expenditures</t>
  </si>
  <si>
    <t>% Time Lapse</t>
  </si>
  <si>
    <t>Remaining</t>
  </si>
  <si>
    <t>Total</t>
  </si>
  <si>
    <t xml:space="preserve">Federal </t>
  </si>
  <si>
    <t>Period of Performance</t>
  </si>
  <si>
    <t>7/1/12 to 6/30/16</t>
  </si>
  <si>
    <t>Match</t>
  </si>
</sst>
</file>

<file path=xl/styles.xml><?xml version="1.0" encoding="utf-8"?>
<styleSheet xmlns="http://schemas.openxmlformats.org/spreadsheetml/2006/main">
  <numFmts count="1">
    <numFmt numFmtId="166" formatCode="&quot;$&quot;#,##0"/>
  </numFmts>
  <fonts count="3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8" sqref="D18"/>
    </sheetView>
  </sheetViews>
  <sheetFormatPr defaultColWidth="11" defaultRowHeight="15.75"/>
  <cols>
    <col min="1" max="1" width="12.5" customWidth="1"/>
    <col min="2" max="2" width="11.875" customWidth="1"/>
    <col min="3" max="3" width="11.5" customWidth="1"/>
    <col min="5" max="5" width="11.875" customWidth="1"/>
  </cols>
  <sheetData>
    <row r="1" spans="1:6">
      <c r="A1" s="5" t="s">
        <v>1</v>
      </c>
    </row>
    <row r="2" spans="1:6">
      <c r="A2" s="5" t="s">
        <v>2</v>
      </c>
      <c r="C2" s="3">
        <v>3250444</v>
      </c>
      <c r="D2" s="5" t="s">
        <v>11</v>
      </c>
    </row>
    <row r="3" spans="1:6">
      <c r="A3" s="5" t="s">
        <v>3</v>
      </c>
      <c r="C3" s="3">
        <v>650088</v>
      </c>
      <c r="D3" t="s">
        <v>12</v>
      </c>
    </row>
    <row r="4" spans="1:6">
      <c r="A4" s="5" t="s">
        <v>4</v>
      </c>
      <c r="C4" s="3">
        <v>325044</v>
      </c>
    </row>
    <row r="6" spans="1:6">
      <c r="B6" s="6">
        <v>9130</v>
      </c>
      <c r="C6" s="6" t="s">
        <v>9</v>
      </c>
      <c r="D6" s="1"/>
      <c r="E6" s="1"/>
      <c r="F6" s="6" t="s">
        <v>10</v>
      </c>
    </row>
    <row r="7" spans="1:6">
      <c r="B7" s="6" t="s">
        <v>13</v>
      </c>
      <c r="C7" s="6" t="s">
        <v>13</v>
      </c>
      <c r="D7" s="1"/>
      <c r="E7" s="1"/>
      <c r="F7" s="6" t="s">
        <v>13</v>
      </c>
    </row>
    <row r="8" spans="1:6">
      <c r="A8" s="5" t="s">
        <v>5</v>
      </c>
      <c r="B8" s="6" t="s">
        <v>6</v>
      </c>
      <c r="C8" s="6" t="s">
        <v>6</v>
      </c>
      <c r="D8" s="6" t="s">
        <v>0</v>
      </c>
      <c r="E8" s="6" t="s">
        <v>7</v>
      </c>
      <c r="F8" s="6" t="s">
        <v>8</v>
      </c>
    </row>
    <row r="9" spans="1:6">
      <c r="A9" s="2">
        <v>41547</v>
      </c>
      <c r="B9" s="3">
        <v>2750</v>
      </c>
      <c r="C9" s="3">
        <v>2750</v>
      </c>
      <c r="D9" s="4">
        <f>SUM(C9/C3)</f>
        <v>4.2301965272393887E-3</v>
      </c>
      <c r="E9" s="4">
        <f>SUM(1/12)</f>
        <v>8.3333333333333329E-2</v>
      </c>
      <c r="F9" s="3">
        <f>SUM(C3-C9)</f>
        <v>647338</v>
      </c>
    </row>
    <row r="10" spans="1:6">
      <c r="A10" s="2">
        <v>41639</v>
      </c>
      <c r="B10" s="3">
        <v>26988</v>
      </c>
      <c r="C10" s="3">
        <f>SUM(C9+B10)</f>
        <v>29738</v>
      </c>
      <c r="D10" s="4">
        <f>SUM(C10/C3)</f>
        <v>4.5744576118925441E-2</v>
      </c>
      <c r="E10" s="4">
        <f>SUM(2/12)</f>
        <v>0.16666666666666666</v>
      </c>
      <c r="F10" s="3">
        <f>SUM(C3-C10)</f>
        <v>620350</v>
      </c>
    </row>
    <row r="11" spans="1:6">
      <c r="A11" s="2">
        <v>41729</v>
      </c>
      <c r="B11" s="3">
        <v>55876</v>
      </c>
      <c r="C11" s="3">
        <f>SUM(C10+B11)</f>
        <v>85614</v>
      </c>
      <c r="D11" s="4">
        <f>SUM(C11/C3)</f>
        <v>0.1316960165392993</v>
      </c>
      <c r="E11" s="4">
        <f>SUM(3/12)</f>
        <v>0.25</v>
      </c>
      <c r="F11" s="3">
        <f>SUM(C3-C11)</f>
        <v>564474</v>
      </c>
    </row>
    <row r="12" spans="1:6">
      <c r="A12" s="2">
        <v>41820</v>
      </c>
      <c r="B12" s="3">
        <v>76999</v>
      </c>
      <c r="C12" s="3">
        <f>SUM(C11+B12)</f>
        <v>162613</v>
      </c>
      <c r="D12" s="4">
        <f>SUM(C12/C3)</f>
        <v>0.25013998104871954</v>
      </c>
      <c r="E12" s="4">
        <f>SUM(4/12)</f>
        <v>0.33333333333333331</v>
      </c>
      <c r="F12" s="3" t="e">
        <f>SUM(C3+#REF!-C12)</f>
        <v>#REF!</v>
      </c>
    </row>
    <row r="13" spans="1:6">
      <c r="A13" s="2">
        <v>41912</v>
      </c>
      <c r="B13" s="3">
        <v>62845</v>
      </c>
      <c r="C13" s="3">
        <f>SUM(C12+B13)</f>
        <v>225458</v>
      </c>
      <c r="D13" s="4">
        <f>SUM(C13/C3)</f>
        <v>0.34681150859575932</v>
      </c>
      <c r="E13" s="4">
        <f>SUM(5/12)</f>
        <v>0.41666666666666669</v>
      </c>
      <c r="F13" s="3">
        <f>SUM(C3-C13)</f>
        <v>424630</v>
      </c>
    </row>
    <row r="14" spans="1:6">
      <c r="A14" s="2">
        <v>42004</v>
      </c>
      <c r="B14" s="3"/>
      <c r="C14" s="3"/>
      <c r="D14" s="4"/>
      <c r="E14" s="4">
        <f>SUM(6/12)</f>
        <v>0.5</v>
      </c>
      <c r="F14" s="3">
        <v>424630</v>
      </c>
    </row>
    <row r="15" spans="1:6">
      <c r="A15" s="2">
        <v>42094</v>
      </c>
      <c r="B15" s="3"/>
      <c r="C15" s="3"/>
      <c r="D15" s="4"/>
      <c r="E15" s="4">
        <f>SUM(7/12)</f>
        <v>0.58333333333333337</v>
      </c>
      <c r="F15" s="3">
        <v>424630</v>
      </c>
    </row>
    <row r="16" spans="1:6">
      <c r="A16" s="2">
        <v>42185</v>
      </c>
      <c r="B16" s="3"/>
      <c r="C16" s="3"/>
      <c r="D16" s="4"/>
      <c r="E16" s="4">
        <f>SUM(8/12)</f>
        <v>0.66666666666666663</v>
      </c>
      <c r="F16" s="3">
        <v>424630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S.22-Match</vt:lpstr>
    </vt:vector>
  </TitlesOfParts>
  <Company>US Department of Labor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Fisher</dc:creator>
  <cp:lastModifiedBy>Doug</cp:lastModifiedBy>
  <dcterms:created xsi:type="dcterms:W3CDTF">2014-11-29T17:09:36Z</dcterms:created>
  <dcterms:modified xsi:type="dcterms:W3CDTF">2015-02-07T03:32:03Z</dcterms:modified>
</cp:coreProperties>
</file>